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ipend Optimiz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%"/>
  </numFmts>
  <fonts count="7">
    <font>
      <name val="Calibri"/>
      <family val="2"/>
      <color theme="1"/>
      <sz val="11"/>
      <scheme val="minor"/>
    </font>
    <font>
      <b val="1"/>
      <color rgb="000c2340"/>
      <sz val="16"/>
    </font>
    <font>
      <i val="1"/>
      <color rgb="00666666"/>
    </font>
    <font>
      <b val="1"/>
      <color rgb="00ffffff"/>
      <sz val="11"/>
    </font>
    <font>
      <b val="1"/>
      <color rgb="000c2340"/>
      <sz val="11"/>
    </font>
    <font>
      <b val="1"/>
      <color rgb="000c2340"/>
      <sz val="13"/>
    </font>
    <font>
      <i val="1"/>
      <color rgb="00666666"/>
      <sz val="9"/>
    </font>
  </fonts>
  <fills count="5">
    <fill>
      <patternFill/>
    </fill>
    <fill>
      <patternFill patternType="gray125"/>
    </fill>
    <fill>
      <patternFill patternType="solid">
        <fgColor rgb="001a4b8c"/>
      </patternFill>
    </fill>
    <fill>
      <patternFill patternType="solid">
        <fgColor rgb="00e6f1fb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1" fontId="0" fillId="3" borderId="1" pivotButton="0" quotePrefix="0" xfId="0"/>
    <xf numFmtId="164" fontId="0" fillId="3" borderId="1" pivotButton="0" quotePrefix="0" xfId="0"/>
    <xf numFmtId="165" fontId="0" fillId="3" borderId="1" pivotButton="0" quotePrefix="0" xfId="0"/>
    <xf numFmtId="166" fontId="0" fillId="3" borderId="1" pivotButton="0" quotePrefix="0" xfId="0"/>
    <xf numFmtId="166" fontId="4" fillId="4" borderId="1" pivotButton="0" quotePrefix="0" xfId="0"/>
    <xf numFmtId="164" fontId="0" fillId="4" borderId="1" pivotButton="0" quotePrefix="0" xfId="0"/>
    <xf numFmtId="164" fontId="4" fillId="4" borderId="1" pivotButton="0" quotePrefix="0" xfId="0"/>
    <xf numFmtId="0" fontId="5" fillId="0" borderId="0" pivotButton="0" quotePrefix="0" xfId="0"/>
    <xf numFmtId="164" fontId="5" fillId="3" borderId="1" pivotButton="0" quotePrefix="0" xfId="0"/>
    <xf numFmtId="165" fontId="4" fillId="4" borderId="1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2" customWidth="1" min="1" max="1"/>
    <col width="18" customWidth="1" min="2" max="2"/>
  </cols>
  <sheetData>
    <row r="1">
      <c r="A1" s="1" t="inlineStr">
        <is>
          <t>Stipend Optimizer Calculator</t>
        </is>
      </c>
    </row>
    <row r="2">
      <c r="A2" s="2" t="inlineStr">
        <is>
          <t>Enter the agency offer in the purple cells. The gray cells show your real take-home — taxable vs. tax-free split, effective hourly, and a side-by-side W-2 comparison.</t>
        </is>
      </c>
    </row>
    <row r="4">
      <c r="A4" s="3" t="inlineStr">
        <is>
          <t>Agency Offer Breakdown (Weekly)</t>
        </is>
      </c>
      <c r="B4" s="4" t="n"/>
    </row>
    <row r="5">
      <c r="A5" t="inlineStr">
        <is>
          <t>Hours per week</t>
        </is>
      </c>
      <c r="B5" s="5" t="n">
        <v>36</v>
      </c>
    </row>
    <row r="6">
      <c r="A6" t="inlineStr">
        <is>
          <t>Taxable hourly rate</t>
        </is>
      </c>
      <c r="B6" s="6" t="n">
        <v>22</v>
      </c>
    </row>
    <row r="7">
      <c r="A7" t="inlineStr">
        <is>
          <t>Lodging stipend (weekly, tax-free)</t>
        </is>
      </c>
      <c r="B7" s="7" t="n">
        <v>1050</v>
      </c>
    </row>
    <row r="8">
      <c r="A8" t="inlineStr">
        <is>
          <t>M&amp;IE stipend (weekly, tax-free)</t>
        </is>
      </c>
      <c r="B8" s="7" t="n">
        <v>350</v>
      </c>
    </row>
    <row r="9">
      <c r="A9" t="inlineStr">
        <is>
          <t>Travel reimbursement (weekly, tax-free)</t>
        </is>
      </c>
      <c r="B9" s="7" t="n">
        <v>50</v>
      </c>
    </row>
    <row r="11">
      <c r="A11" s="3" t="inlineStr">
        <is>
          <t>Tax Assumptions</t>
        </is>
      </c>
      <c r="B11" s="4" t="n"/>
    </row>
    <row r="12">
      <c r="A12" t="inlineStr">
        <is>
          <t>Federal + state effective tax rate</t>
        </is>
      </c>
      <c r="B12" s="8" t="n">
        <v>0.22</v>
      </c>
    </row>
    <row r="13">
      <c r="A13" t="inlineStr">
        <is>
          <t>FICA (Social Security + Medicare)</t>
        </is>
      </c>
      <c r="B13" s="8" t="n">
        <v>0.0765</v>
      </c>
    </row>
    <row r="14">
      <c r="A14" t="inlineStr">
        <is>
          <t>Total tax rate on taxable wages</t>
        </is>
      </c>
      <c r="B14" s="9">
        <f>B12+B13</f>
        <v/>
      </c>
    </row>
    <row r="16">
      <c r="A16" s="3" t="inlineStr">
        <is>
          <t>Weekly Pay Breakdown</t>
        </is>
      </c>
      <c r="B16" s="4" t="n"/>
    </row>
    <row r="17">
      <c r="A17" t="inlineStr">
        <is>
          <t>Taxable gross</t>
        </is>
      </c>
      <c r="B17" s="10">
        <f>B5*B6</f>
        <v/>
      </c>
    </row>
    <row r="18">
      <c r="A18" t="inlineStr">
        <is>
          <t>Tax on taxable gross</t>
        </is>
      </c>
      <c r="B18" s="10">
        <f>B17*B14</f>
        <v/>
      </c>
    </row>
    <row r="19">
      <c r="A19" t="inlineStr">
        <is>
          <t>Taxable net (after tax)</t>
        </is>
      </c>
      <c r="B19" s="11">
        <f>B17-B18</f>
        <v/>
      </c>
    </row>
    <row r="20">
      <c r="A20" t="inlineStr">
        <is>
          <t>Total tax-free stipends</t>
        </is>
      </c>
      <c r="B20" s="10">
        <f>B7+B8+B9</f>
        <v/>
      </c>
    </row>
    <row r="21">
      <c r="A21" s="12" t="inlineStr">
        <is>
          <t>WEEKLY TAKE-HOME</t>
        </is>
      </c>
      <c r="B21" s="13">
        <f>B19+B20</f>
        <v/>
      </c>
    </row>
    <row r="23">
      <c r="A23" s="3" t="inlineStr">
        <is>
          <t>Effective Rate Analysis</t>
        </is>
      </c>
      <c r="B23" s="4" t="n"/>
    </row>
    <row r="24">
      <c r="A24" t="inlineStr">
        <is>
          <t>Effective hourly take-home</t>
        </is>
      </c>
      <c r="B24" s="11">
        <f>B21/B5</f>
        <v/>
      </c>
    </row>
    <row r="25">
      <c r="A25" t="inlineStr">
        <is>
          <t>% of pay that is tax-free</t>
        </is>
      </c>
      <c r="B25" s="9">
        <f>B20/(B17+B20)</f>
        <v/>
      </c>
    </row>
    <row r="26">
      <c r="A26" t="inlineStr">
        <is>
          <t>13-week contract take-home</t>
        </is>
      </c>
      <c r="B26" s="14">
        <f>B21*13</f>
        <v/>
      </c>
    </row>
    <row r="28">
      <c r="A28" s="3" t="inlineStr">
        <is>
          <t>W-2 Equivalent — What hourly rate would match this take-home?</t>
        </is>
      </c>
      <c r="B28" s="4" t="n"/>
    </row>
    <row r="29">
      <c r="A29" t="inlineStr">
        <is>
          <t>Equivalent W-2 gross hourly (no stipends)</t>
        </is>
      </c>
      <c r="B29" s="13">
        <f>B21/(B5*(1-B14))</f>
        <v/>
      </c>
    </row>
    <row r="30">
      <c r="A30" s="15" t="inlineStr">
        <is>
          <t>If a staff job offers less than this hourly rate, the travel package wins after tax.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2026-04-28T13:27:53Z</dcterms:created>
  <dcterms:modified xsi:type="dcterms:W3CDTF">2026-04-28T13:27:53Z</dcterms:modified>
</cp:coreProperties>
</file>